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8195" windowHeight="6975"/>
  </bookViews>
  <sheets>
    <sheet name="Sheet2" sheetId="1" r:id="rId1"/>
  </sheets>
  <calcPr calcId="144525"/>
</workbook>
</file>

<file path=xl/calcChain.xml><?xml version="1.0" encoding="utf-8"?>
<calcChain xmlns="http://schemas.openxmlformats.org/spreadsheetml/2006/main">
  <c r="H6" i="1" l="1"/>
  <c r="I6" i="1" s="1"/>
  <c r="K6" i="1" s="1"/>
  <c r="J6" i="1"/>
  <c r="H7" i="1"/>
  <c r="I7" i="1" s="1"/>
  <c r="K7" i="1" s="1"/>
  <c r="J7" i="1"/>
  <c r="H8" i="1"/>
  <c r="I8" i="1" s="1"/>
  <c r="K8" i="1" s="1"/>
  <c r="J8" i="1"/>
  <c r="H9" i="1"/>
  <c r="I9" i="1" s="1"/>
  <c r="K9" i="1" s="1"/>
  <c r="J9" i="1"/>
  <c r="H10" i="1"/>
  <c r="I10" i="1" s="1"/>
  <c r="K10" i="1" s="1"/>
  <c r="J10" i="1"/>
  <c r="H11" i="1"/>
  <c r="I11" i="1" s="1"/>
  <c r="K11" i="1" s="1"/>
  <c r="J11" i="1"/>
  <c r="H12" i="1"/>
  <c r="I12" i="1" s="1"/>
  <c r="K12" i="1" s="1"/>
  <c r="J12" i="1"/>
  <c r="H13" i="1"/>
  <c r="I13" i="1" s="1"/>
  <c r="K13" i="1" s="1"/>
  <c r="J13" i="1"/>
  <c r="H14" i="1"/>
  <c r="I14" i="1" s="1"/>
  <c r="K14" i="1" s="1"/>
  <c r="J14" i="1"/>
  <c r="H15" i="1"/>
  <c r="I15" i="1" s="1"/>
  <c r="K15" i="1" s="1"/>
  <c r="J15" i="1"/>
  <c r="H16" i="1"/>
  <c r="I16" i="1" s="1"/>
  <c r="K16" i="1" s="1"/>
  <c r="J16" i="1"/>
  <c r="H17" i="1"/>
  <c r="I17" i="1" s="1"/>
  <c r="K17" i="1" s="1"/>
  <c r="J17" i="1"/>
  <c r="H18" i="1"/>
  <c r="I18" i="1" s="1"/>
  <c r="K18" i="1" s="1"/>
  <c r="J18" i="1"/>
  <c r="H19" i="1"/>
  <c r="I19" i="1" s="1"/>
  <c r="K19" i="1" s="1"/>
  <c r="J19" i="1"/>
  <c r="H20" i="1"/>
  <c r="I20" i="1" s="1"/>
  <c r="K20" i="1" s="1"/>
  <c r="J20" i="1"/>
  <c r="H26" i="1" l="1"/>
  <c r="H27" i="1"/>
  <c r="H29" i="1"/>
  <c r="H28" i="1"/>
  <c r="J26" i="1"/>
  <c r="J27" i="1"/>
  <c r="J28" i="1"/>
  <c r="J29" i="1"/>
  <c r="I27" i="1"/>
  <c r="I26" i="1"/>
  <c r="I29" i="1"/>
  <c r="I28" i="1"/>
</calcChain>
</file>

<file path=xl/sharedStrings.xml><?xml version="1.0" encoding="utf-8"?>
<sst xmlns="http://schemas.openxmlformats.org/spreadsheetml/2006/main" count="88" uniqueCount="53">
  <si>
    <t>KT</t>
  </si>
  <si>
    <t xml:space="preserve">GD </t>
  </si>
  <si>
    <t>KS</t>
  </si>
  <si>
    <t>GD</t>
  </si>
  <si>
    <t>CN</t>
  </si>
  <si>
    <t>SGN</t>
  </si>
  <si>
    <t>HUE</t>
  </si>
  <si>
    <t>HNI</t>
  </si>
  <si>
    <t>SNN</t>
  </si>
  <si>
    <t>BẢNG HỆ SỐ CÔNG TÁC PHÍ</t>
  </si>
  <si>
    <t xml:space="preserve">TẤN </t>
  </si>
  <si>
    <t>015</t>
  </si>
  <si>
    <t xml:space="preserve">LONG </t>
  </si>
  <si>
    <t>014</t>
  </si>
  <si>
    <t>TRIỀU</t>
  </si>
  <si>
    <t>013</t>
  </si>
  <si>
    <t xml:space="preserve">TỐNG </t>
  </si>
  <si>
    <t>012</t>
  </si>
  <si>
    <t xml:space="preserve">DƯƠNG </t>
  </si>
  <si>
    <t>011</t>
  </si>
  <si>
    <t xml:space="preserve">HOÀNG </t>
  </si>
  <si>
    <t>010</t>
  </si>
  <si>
    <t>SỬ</t>
  </si>
  <si>
    <t>009</t>
  </si>
  <si>
    <t xml:space="preserve">NGÔ </t>
  </si>
  <si>
    <t>008</t>
  </si>
  <si>
    <t xml:space="preserve">TRƯỜNG </t>
  </si>
  <si>
    <t>007</t>
  </si>
  <si>
    <t xml:space="preserve">NGUYỄN </t>
  </si>
  <si>
    <t>006</t>
  </si>
  <si>
    <t xml:space="preserve">PHẠM </t>
  </si>
  <si>
    <t>005</t>
  </si>
  <si>
    <t xml:space="preserve">TRẦN </t>
  </si>
  <si>
    <t>004</t>
  </si>
  <si>
    <t>VŨ</t>
  </si>
  <si>
    <t>003</t>
  </si>
  <si>
    <t xml:space="preserve">NGỌC </t>
  </si>
  <si>
    <t>002</t>
  </si>
  <si>
    <t xml:space="preserve">QUANG </t>
  </si>
  <si>
    <t>001</t>
  </si>
  <si>
    <t>TIỀN</t>
  </si>
  <si>
    <t xml:space="preserve">HỆ SỐ THỰC </t>
  </si>
  <si>
    <t>HỆ SỐ</t>
  </si>
  <si>
    <t xml:space="preserve">ĐẾN NGÀY </t>
  </si>
  <si>
    <t xml:space="preserve">TỪ NGÀY </t>
  </si>
  <si>
    <t>CẤP BẬC</t>
  </si>
  <si>
    <t>LCB</t>
  </si>
  <si>
    <t>TÊN</t>
  </si>
  <si>
    <t>MÃ NV</t>
  </si>
  <si>
    <t>TỐI ĐA</t>
  </si>
  <si>
    <t>TỐI THIỂU</t>
  </si>
  <si>
    <t>ĐỊNH MỨC THANH TOÁN NGÀY</t>
  </si>
  <si>
    <t>BẢNG THANH TOÁN CÔNG TÁC PHÍ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</si>
</sst>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" fontId="0" fillId="0" borderId="0" xfId="0" applyNumberFormat="1"/>
    <xf numFmtId="0" fontId="0" fillId="0" borderId="0" xfId="0" applyAlignment="1">
      <alignment vertical="center" wrapText="1"/>
    </xf>
    <xf numFmtId="14" fontId="0" fillId="0" borderId="0" xfId="0" applyNumberFormat="1"/>
    <xf numFmtId="2" fontId="0" fillId="0" borderId="0" xfId="0" applyNumberFormat="1"/>
    <xf numFmtId="49" fontId="0" fillId="0" borderId="0" xfId="0" applyNumberFormat="1"/>
    <xf numFmtId="0" fontId="0" fillId="0" borderId="1" xfId="0" applyBorder="1"/>
    <xf numFmtId="1" fontId="0" fillId="0" borderId="1" xfId="0" applyNumberFormat="1" applyBorder="1"/>
    <xf numFmtId="49" fontId="0" fillId="0" borderId="1" xfId="0" applyNumberFormat="1" applyBorder="1"/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0" xfId="0" applyBorder="1"/>
    <xf numFmtId="0" fontId="0" fillId="0" borderId="0" xfId="0" applyBorder="1" applyAlignment="1">
      <alignment vertical="center" wrapText="1"/>
    </xf>
    <xf numFmtId="2" fontId="0" fillId="0" borderId="1" xfId="0" applyNumberFormat="1" applyBorder="1"/>
    <xf numFmtId="4" fontId="0" fillId="0" borderId="1" xfId="0" applyNumberFormat="1" applyBorder="1"/>
    <xf numFmtId="0" fontId="0" fillId="0" borderId="5" xfId="0" applyBorder="1"/>
    <xf numFmtId="2" fontId="0" fillId="0" borderId="5" xfId="0" applyNumberFormat="1" applyBorder="1"/>
    <xf numFmtId="49" fontId="0" fillId="0" borderId="5" xfId="0" applyNumberFormat="1" applyBorder="1"/>
    <xf numFmtId="14" fontId="0" fillId="0" borderId="0" xfId="0" applyNumberFormat="1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topLeftCell="A7" workbookViewId="0">
      <selection activeCell="L25" sqref="L25"/>
    </sheetView>
  </sheetViews>
  <sheetFormatPr defaultRowHeight="15" x14ac:dyDescent="0.25"/>
  <cols>
    <col min="1" max="1" width="9.140625" style="5"/>
    <col min="3" max="3" width="9.140625" style="4"/>
    <col min="6" max="6" width="10.7109375" style="3" bestFit="1" customWidth="1"/>
    <col min="7" max="7" width="10.5703125" style="3" bestFit="1" customWidth="1"/>
    <col min="8" max="8" width="12.85546875" style="2" bestFit="1" customWidth="1"/>
    <col min="9" max="9" width="12" customWidth="1"/>
    <col min="10" max="10" width="8.42578125" customWidth="1"/>
    <col min="11" max="11" width="9.140625" style="1"/>
  </cols>
  <sheetData>
    <row r="1" spans="1:11" x14ac:dyDescent="0.25">
      <c r="A1" s="8" t="s">
        <v>52</v>
      </c>
      <c r="B1" s="6"/>
      <c r="C1" s="15"/>
      <c r="D1" s="6"/>
      <c r="E1" s="6"/>
      <c r="F1" s="21"/>
      <c r="G1" s="21"/>
      <c r="H1" s="9"/>
      <c r="I1" s="6"/>
      <c r="J1" s="6"/>
      <c r="K1" s="16"/>
    </row>
    <row r="2" spans="1:11" ht="45" x14ac:dyDescent="0.25">
      <c r="A2" s="8"/>
      <c r="B2" s="6"/>
      <c r="C2" s="15"/>
      <c r="D2" s="6"/>
      <c r="E2" s="6"/>
      <c r="F2" s="21"/>
      <c r="G2" s="21"/>
      <c r="H2" s="9" t="s">
        <v>51</v>
      </c>
      <c r="I2" s="6"/>
      <c r="J2" s="6"/>
      <c r="K2" s="16"/>
    </row>
    <row r="3" spans="1:11" x14ac:dyDescent="0.25">
      <c r="A3" s="8"/>
      <c r="B3" s="6"/>
      <c r="C3" s="15"/>
      <c r="D3" s="6"/>
      <c r="E3" s="6"/>
      <c r="F3" s="21"/>
      <c r="G3" s="21"/>
      <c r="H3" s="9" t="s">
        <v>50</v>
      </c>
      <c r="I3" s="6">
        <v>150</v>
      </c>
      <c r="J3" s="6"/>
      <c r="K3" s="16"/>
    </row>
    <row r="4" spans="1:11" x14ac:dyDescent="0.25">
      <c r="A4" s="8"/>
      <c r="B4" s="6"/>
      <c r="C4" s="15"/>
      <c r="D4" s="6"/>
      <c r="E4" s="6"/>
      <c r="F4" s="21"/>
      <c r="G4" s="21"/>
      <c r="H4" s="9" t="s">
        <v>49</v>
      </c>
      <c r="I4" s="6">
        <v>170</v>
      </c>
      <c r="J4" s="6"/>
      <c r="K4" s="16"/>
    </row>
    <row r="5" spans="1:11" x14ac:dyDescent="0.25">
      <c r="A5" s="8" t="s">
        <v>48</v>
      </c>
      <c r="B5" s="6" t="s">
        <v>47</v>
      </c>
      <c r="C5" s="15" t="s">
        <v>46</v>
      </c>
      <c r="D5" s="6" t="s">
        <v>45</v>
      </c>
      <c r="E5" s="6"/>
      <c r="F5" s="21" t="s">
        <v>44</v>
      </c>
      <c r="G5" s="21" t="s">
        <v>43</v>
      </c>
      <c r="H5" s="9" t="s">
        <v>42</v>
      </c>
      <c r="I5" s="6" t="s">
        <v>41</v>
      </c>
      <c r="J5" s="6" t="s">
        <v>40</v>
      </c>
      <c r="K5" s="16"/>
    </row>
    <row r="6" spans="1:11" x14ac:dyDescent="0.25">
      <c r="A6" s="8" t="s">
        <v>39</v>
      </c>
      <c r="B6" s="6" t="s">
        <v>38</v>
      </c>
      <c r="C6" s="15">
        <v>2.88</v>
      </c>
      <c r="D6" s="6" t="s">
        <v>2</v>
      </c>
      <c r="E6" s="6" t="s">
        <v>7</v>
      </c>
      <c r="F6" s="21">
        <v>40308</v>
      </c>
      <c r="G6" s="21">
        <v>40352</v>
      </c>
      <c r="H6" s="9">
        <f>VLOOKUP(D6,$A$26:$D$30,IF(E6="HNI",2,IF(E6="HUE",3,4)),0)</f>
        <v>160</v>
      </c>
      <c r="I6" s="6">
        <f>IF(H6&gt;170,170,IF(H6&lt;150,150,IF(AND(H6&lt;=170,H6&gt;=150),H6)))</f>
        <v>160</v>
      </c>
      <c r="J6" s="6">
        <f>G6-F6</f>
        <v>44</v>
      </c>
      <c r="K6" s="16">
        <f>I6*J6*C6</f>
        <v>20275.2</v>
      </c>
    </row>
    <row r="7" spans="1:11" x14ac:dyDescent="0.25">
      <c r="A7" s="8" t="s">
        <v>37</v>
      </c>
      <c r="B7" s="6" t="s">
        <v>36</v>
      </c>
      <c r="C7" s="15">
        <v>3.1</v>
      </c>
      <c r="D7" s="6" t="s">
        <v>4</v>
      </c>
      <c r="E7" s="6" t="s">
        <v>6</v>
      </c>
      <c r="F7" s="21">
        <v>40382</v>
      </c>
      <c r="G7" s="21">
        <v>40401</v>
      </c>
      <c r="H7" s="9">
        <f>VLOOKUP(D7,$A$26:$D$30,IF(E7="HNI",2,IF(E7="HUE",3,4)),0)</f>
        <v>145</v>
      </c>
      <c r="I7" s="6">
        <f>IF(H7&gt;170,170,IF(H7&lt;150,150,IF(AND(H7&lt;=170,H7&gt;=150),H7)))</f>
        <v>150</v>
      </c>
      <c r="J7" s="6">
        <f>G7-F7</f>
        <v>19</v>
      </c>
      <c r="K7" s="16">
        <f>I7*J7*C7</f>
        <v>8835</v>
      </c>
    </row>
    <row r="8" spans="1:11" x14ac:dyDescent="0.25">
      <c r="A8" s="8" t="s">
        <v>35</v>
      </c>
      <c r="B8" s="6" t="s">
        <v>34</v>
      </c>
      <c r="C8" s="15">
        <v>2.5</v>
      </c>
      <c r="D8" s="6" t="s">
        <v>4</v>
      </c>
      <c r="E8" s="6" t="s">
        <v>6</v>
      </c>
      <c r="F8" s="21">
        <v>40341</v>
      </c>
      <c r="G8" s="21">
        <v>40347</v>
      </c>
      <c r="H8" s="9">
        <f>VLOOKUP(D8,$A$26:$D$30,IF(E8="HNI",2,IF(E8="HUE",3,4)),0)</f>
        <v>145</v>
      </c>
      <c r="I8" s="6">
        <f>IF(H8&gt;170,170,IF(H8&lt;150,150,IF(AND(H8&lt;=170,H8&gt;=150),H8)))</f>
        <v>150</v>
      </c>
      <c r="J8" s="6">
        <f>G8-F8</f>
        <v>6</v>
      </c>
      <c r="K8" s="16">
        <f>I8*J8*C8</f>
        <v>2250</v>
      </c>
    </row>
    <row r="9" spans="1:11" x14ac:dyDescent="0.25">
      <c r="A9" s="8" t="s">
        <v>33</v>
      </c>
      <c r="B9" s="6" t="s">
        <v>32</v>
      </c>
      <c r="C9" s="15">
        <v>4.5</v>
      </c>
      <c r="D9" s="6" t="s">
        <v>0</v>
      </c>
      <c r="E9" s="6" t="s">
        <v>5</v>
      </c>
      <c r="F9" s="21">
        <v>40324</v>
      </c>
      <c r="G9" s="21">
        <v>40336</v>
      </c>
      <c r="H9" s="9">
        <f>VLOOKUP(D9,$A$26:$D$30,IF(E9="HNI",2,IF(E9="HUE",3,4)),0)</f>
        <v>170</v>
      </c>
      <c r="I9" s="6">
        <f>IF(H9&gt;170,170,IF(H9&lt;150,150,IF(AND(H9&lt;=170,H9&gt;=150),H9)))</f>
        <v>170</v>
      </c>
      <c r="J9" s="6">
        <f>G9-F9</f>
        <v>12</v>
      </c>
      <c r="K9" s="16">
        <f>I9*J9*C9</f>
        <v>9180</v>
      </c>
    </row>
    <row r="10" spans="1:11" x14ac:dyDescent="0.25">
      <c r="A10" s="8" t="s">
        <v>31</v>
      </c>
      <c r="B10" s="6" t="s">
        <v>30</v>
      </c>
      <c r="C10" s="15">
        <v>2.5</v>
      </c>
      <c r="D10" s="6" t="s">
        <v>2</v>
      </c>
      <c r="E10" s="6" t="s">
        <v>7</v>
      </c>
      <c r="F10" s="21">
        <v>40308</v>
      </c>
      <c r="G10" s="21">
        <v>40352</v>
      </c>
      <c r="H10" s="9">
        <f>VLOOKUP(D10,$A$26:$D$30,IF(E10="HNI",2,IF(E10="HUE",3,4)),0)</f>
        <v>160</v>
      </c>
      <c r="I10" s="6">
        <f>IF(H10&gt;170,170,IF(H10&lt;150,150,IF(AND(H10&lt;=170,H10&gt;=150),H10)))</f>
        <v>160</v>
      </c>
      <c r="J10" s="6">
        <f>G10-F10</f>
        <v>44</v>
      </c>
      <c r="K10" s="16">
        <f>I10*J10*C10</f>
        <v>17600</v>
      </c>
    </row>
    <row r="11" spans="1:11" x14ac:dyDescent="0.25">
      <c r="A11" s="8" t="s">
        <v>29</v>
      </c>
      <c r="B11" s="6" t="s">
        <v>28</v>
      </c>
      <c r="C11" s="15">
        <v>3.5</v>
      </c>
      <c r="D11" s="6" t="s">
        <v>0</v>
      </c>
      <c r="E11" s="6" t="s">
        <v>5</v>
      </c>
      <c r="F11" s="21">
        <v>40382</v>
      </c>
      <c r="G11" s="21">
        <v>40409</v>
      </c>
      <c r="H11" s="9">
        <f>VLOOKUP(D11,$A$26:$D$30,IF(E11="HNI",2,IF(E11="HUE",3,4)),0)</f>
        <v>170</v>
      </c>
      <c r="I11" s="6">
        <f>IF(H11&gt;170,170,IF(H11&lt;150,150,IF(AND(H11&lt;=170,H11&gt;=150),H11)))</f>
        <v>170</v>
      </c>
      <c r="J11" s="6">
        <f>G11-F11</f>
        <v>27</v>
      </c>
      <c r="K11" s="16">
        <f>I11*J11*C11</f>
        <v>16065</v>
      </c>
    </row>
    <row r="12" spans="1:11" x14ac:dyDescent="0.25">
      <c r="A12" s="8" t="s">
        <v>27</v>
      </c>
      <c r="B12" s="6" t="s">
        <v>26</v>
      </c>
      <c r="C12" s="15">
        <v>2.5</v>
      </c>
      <c r="D12" s="6" t="s">
        <v>2</v>
      </c>
      <c r="E12" s="6" t="s">
        <v>6</v>
      </c>
      <c r="F12" s="21">
        <v>40341</v>
      </c>
      <c r="G12" s="21">
        <v>40409</v>
      </c>
      <c r="H12" s="9">
        <f>VLOOKUP(D12,$A$26:$D$30,IF(E12="HNI",2,IF(E12="HUE",3,4)),0)</f>
        <v>150</v>
      </c>
      <c r="I12" s="6">
        <f>IF(H12&gt;170,170,IF(H12&lt;150,150,IF(AND(H12&lt;=170,H12&gt;=150),H12)))</f>
        <v>150</v>
      </c>
      <c r="J12" s="6">
        <f>G12-F12</f>
        <v>68</v>
      </c>
      <c r="K12" s="16">
        <f>I12*J12*C12</f>
        <v>25500</v>
      </c>
    </row>
    <row r="13" spans="1:11" x14ac:dyDescent="0.25">
      <c r="A13" s="8" t="s">
        <v>25</v>
      </c>
      <c r="B13" s="6" t="s">
        <v>24</v>
      </c>
      <c r="C13" s="15">
        <v>3.1</v>
      </c>
      <c r="D13" s="6" t="s">
        <v>4</v>
      </c>
      <c r="E13" s="6" t="s">
        <v>7</v>
      </c>
      <c r="F13" s="21">
        <v>40324</v>
      </c>
      <c r="G13" s="21">
        <v>40336</v>
      </c>
      <c r="H13" s="9">
        <f>VLOOKUP(D13,$A$26:$D$30,IF(E13="HNI",2,IF(E13="HUE",3,4)),0)</f>
        <v>150</v>
      </c>
      <c r="I13" s="6">
        <f>IF(H13&gt;170,170,IF(H13&lt;150,150,IF(AND(H13&lt;=170,H13&gt;=150),H13)))</f>
        <v>150</v>
      </c>
      <c r="J13" s="6">
        <f>G13-F13</f>
        <v>12</v>
      </c>
      <c r="K13" s="16">
        <f>I13*J13*C13</f>
        <v>5580</v>
      </c>
    </row>
    <row r="14" spans="1:11" x14ac:dyDescent="0.25">
      <c r="A14" s="8" t="s">
        <v>23</v>
      </c>
      <c r="B14" s="6" t="s">
        <v>22</v>
      </c>
      <c r="C14" s="15">
        <v>4.5</v>
      </c>
      <c r="D14" s="6" t="s">
        <v>4</v>
      </c>
      <c r="E14" s="6" t="s">
        <v>6</v>
      </c>
      <c r="F14" s="21">
        <v>40409</v>
      </c>
      <c r="G14" s="21">
        <v>40415</v>
      </c>
      <c r="H14" s="9">
        <f>VLOOKUP(D14,$A$26:$D$30,IF(E14="HNI",2,IF(E14="HUE",3,4)),0)</f>
        <v>145</v>
      </c>
      <c r="I14" s="6">
        <f>IF(H14&gt;170,170,IF(H14&lt;150,150,IF(AND(H14&lt;=170,H14&gt;=150),H14)))</f>
        <v>150</v>
      </c>
      <c r="J14" s="6">
        <f>G14-F14</f>
        <v>6</v>
      </c>
      <c r="K14" s="16">
        <f>I14*J14*C14</f>
        <v>4050</v>
      </c>
    </row>
    <row r="15" spans="1:11" x14ac:dyDescent="0.25">
      <c r="A15" s="8" t="s">
        <v>21</v>
      </c>
      <c r="B15" s="6" t="s">
        <v>20</v>
      </c>
      <c r="C15" s="15">
        <v>2.5</v>
      </c>
      <c r="D15" s="6" t="s">
        <v>4</v>
      </c>
      <c r="E15" s="6" t="s">
        <v>7</v>
      </c>
      <c r="F15" s="21">
        <v>40402</v>
      </c>
      <c r="G15" s="21">
        <v>40413</v>
      </c>
      <c r="H15" s="9">
        <f>VLOOKUP(D15,$A$26:$D$30,IF(E15="HNI",2,IF(E15="HUE",3,4)),0)</f>
        <v>150</v>
      </c>
      <c r="I15" s="6">
        <f>IF(H15&gt;170,170,IF(H15&lt;150,150,IF(AND(H15&lt;=170,H15&gt;=150),H15)))</f>
        <v>150</v>
      </c>
      <c r="J15" s="6">
        <f>G15-F15</f>
        <v>11</v>
      </c>
      <c r="K15" s="16">
        <f>I15*J15*C15</f>
        <v>4125</v>
      </c>
    </row>
    <row r="16" spans="1:11" x14ac:dyDescent="0.25">
      <c r="A16" s="8" t="s">
        <v>19</v>
      </c>
      <c r="B16" s="6" t="s">
        <v>18</v>
      </c>
      <c r="C16" s="15">
        <v>3.1</v>
      </c>
      <c r="D16" s="6" t="s">
        <v>3</v>
      </c>
      <c r="E16" s="6" t="s">
        <v>5</v>
      </c>
      <c r="F16" s="21">
        <v>40444</v>
      </c>
      <c r="G16" s="21">
        <v>40464</v>
      </c>
      <c r="H16" s="9">
        <f>VLOOKUP(D16,$A$26:$D$30,IF(E16="HNI",2,IF(E16="HUE",3,4)),0)</f>
        <v>180</v>
      </c>
      <c r="I16" s="6">
        <f>IF(H16&gt;170,170,IF(H16&lt;150,150,IF(AND(H16&lt;=170,H16&gt;=150),H16)))</f>
        <v>170</v>
      </c>
      <c r="J16" s="6">
        <f>G16-F16</f>
        <v>20</v>
      </c>
      <c r="K16" s="16">
        <f>I16*J16*C16</f>
        <v>10540</v>
      </c>
    </row>
    <row r="17" spans="1:11" x14ac:dyDescent="0.25">
      <c r="A17" s="8" t="s">
        <v>17</v>
      </c>
      <c r="B17" s="6" t="s">
        <v>16</v>
      </c>
      <c r="C17" s="15">
        <v>3.1</v>
      </c>
      <c r="D17" s="6" t="s">
        <v>4</v>
      </c>
      <c r="E17" s="6" t="s">
        <v>6</v>
      </c>
      <c r="F17" s="21">
        <v>40434</v>
      </c>
      <c r="G17" s="21">
        <v>40441</v>
      </c>
      <c r="H17" s="9">
        <f>VLOOKUP(D17,$A$26:$D$30,IF(E17="HNI",2,IF(E17="HUE",3,4)),0)</f>
        <v>145</v>
      </c>
      <c r="I17" s="6">
        <f>IF(H17&gt;170,170,IF(H17&lt;150,150,IF(AND(H17&lt;=170,H17&gt;=150),H17)))</f>
        <v>150</v>
      </c>
      <c r="J17" s="6">
        <f>G17-F17</f>
        <v>7</v>
      </c>
      <c r="K17" s="16">
        <f>I17*J17*C17</f>
        <v>3255</v>
      </c>
    </row>
    <row r="18" spans="1:11" x14ac:dyDescent="0.25">
      <c r="A18" s="8" t="s">
        <v>15</v>
      </c>
      <c r="B18" s="6" t="s">
        <v>14</v>
      </c>
      <c r="C18" s="15">
        <v>2.5</v>
      </c>
      <c r="D18" s="6" t="s">
        <v>2</v>
      </c>
      <c r="E18" s="6" t="s">
        <v>7</v>
      </c>
      <c r="F18" s="21">
        <v>40506</v>
      </c>
      <c r="G18" s="21">
        <v>40512</v>
      </c>
      <c r="H18" s="9">
        <f>VLOOKUP(D18,$A$26:$D$30,IF(E18="HNI",2,IF(E18="HUE",3,4)),0)</f>
        <v>160</v>
      </c>
      <c r="I18" s="6">
        <f>IF(H18&gt;170,170,IF(H18&lt;150,150,IF(AND(H18&lt;=170,H18&gt;=150),H18)))</f>
        <v>160</v>
      </c>
      <c r="J18" s="6">
        <f>G18-F18</f>
        <v>6</v>
      </c>
      <c r="K18" s="16">
        <f>I18*J18*C18</f>
        <v>2400</v>
      </c>
    </row>
    <row r="19" spans="1:11" x14ac:dyDescent="0.25">
      <c r="A19" s="8" t="s">
        <v>13</v>
      </c>
      <c r="B19" s="6" t="s">
        <v>12</v>
      </c>
      <c r="C19" s="15">
        <v>3.1</v>
      </c>
      <c r="D19" s="6" t="s">
        <v>2</v>
      </c>
      <c r="E19" s="6" t="s">
        <v>6</v>
      </c>
      <c r="F19" s="21">
        <v>40471</v>
      </c>
      <c r="G19" s="21">
        <v>40476</v>
      </c>
      <c r="H19" s="9">
        <f>VLOOKUP(D19,$A$26:$D$30,IF(E19="HNI",2,IF(E19="HUE",3,4)),0)</f>
        <v>150</v>
      </c>
      <c r="I19" s="6">
        <f>IF(H19&gt;170,170,IF(H19&lt;150,150,IF(AND(H19&lt;=170,H19&gt;=150),H19)))</f>
        <v>150</v>
      </c>
      <c r="J19" s="6">
        <f>G19-F19</f>
        <v>5</v>
      </c>
      <c r="K19" s="16">
        <f>I19*J19*C19</f>
        <v>2325</v>
      </c>
    </row>
    <row r="20" spans="1:11" x14ac:dyDescent="0.25">
      <c r="A20" s="8" t="s">
        <v>11</v>
      </c>
      <c r="B20" s="6" t="s">
        <v>10</v>
      </c>
      <c r="C20" s="15">
        <v>2.8</v>
      </c>
      <c r="D20" s="6" t="s">
        <v>2</v>
      </c>
      <c r="E20" s="6" t="s">
        <v>5</v>
      </c>
      <c r="F20" s="21">
        <v>40510</v>
      </c>
      <c r="G20" s="21">
        <v>40542</v>
      </c>
      <c r="H20" s="9">
        <f>VLOOKUP(D20,$A$26:$D$30,IF(E20="HNI",2,IF(E20="HUE",3,4)),0)</f>
        <v>175</v>
      </c>
      <c r="I20" s="6">
        <f>IF(H20&gt;170,170,IF(H20&lt;150,150,IF(AND(H20&lt;=170,H20&gt;=150),H20)))</f>
        <v>170</v>
      </c>
      <c r="J20" s="6">
        <f>G20-F20</f>
        <v>32</v>
      </c>
      <c r="K20" s="16">
        <f>I20*J20*C20</f>
        <v>15231.999999999998</v>
      </c>
    </row>
    <row r="21" spans="1:11" x14ac:dyDescent="0.25">
      <c r="E21" s="13"/>
      <c r="F21" s="20"/>
      <c r="G21" s="20"/>
    </row>
    <row r="22" spans="1:11" x14ac:dyDescent="0.25">
      <c r="E22" s="13"/>
      <c r="F22" s="20"/>
      <c r="G22" s="20"/>
    </row>
    <row r="23" spans="1:11" x14ac:dyDescent="0.25">
      <c r="E23" s="13"/>
    </row>
    <row r="25" spans="1:11" x14ac:dyDescent="0.25">
      <c r="A25" s="19" t="s">
        <v>9</v>
      </c>
      <c r="B25" s="17"/>
      <c r="C25" s="18"/>
      <c r="D25" s="17"/>
      <c r="G25" s="9"/>
      <c r="H25" s="6" t="s">
        <v>7</v>
      </c>
      <c r="I25" s="6" t="s">
        <v>6</v>
      </c>
      <c r="J25" s="16" t="s">
        <v>8</v>
      </c>
    </row>
    <row r="26" spans="1:11" x14ac:dyDescent="0.25">
      <c r="A26" s="8"/>
      <c r="B26" s="6" t="s">
        <v>7</v>
      </c>
      <c r="C26" s="15" t="s">
        <v>6</v>
      </c>
      <c r="D26" s="6" t="s">
        <v>5</v>
      </c>
      <c r="E26" s="13"/>
      <c r="G26" s="14" t="s">
        <v>4</v>
      </c>
      <c r="H26" s="13">
        <f ca="1">SUMIFS($K$6:$K$20,$D$6:$D$20,$G$25:$G$25,$E$6:$E$20,$H$29:$J$29)</f>
        <v>0</v>
      </c>
      <c r="I26" s="13">
        <f ca="1">SUMIFS($K$6:$K$20,$D$6:$D$20,$G$25:$G$25,$E$6:$E$20,$H$29:$J$29)</f>
        <v>0</v>
      </c>
      <c r="J26" s="13">
        <f ca="1">SUMIFS($K$6:$K$20,$D$6:$D$20,$G$25:$G$25,$E$6:$E$20,$H$29:$J$29)</f>
        <v>0</v>
      </c>
    </row>
    <row r="27" spans="1:11" x14ac:dyDescent="0.25">
      <c r="A27" s="8" t="s">
        <v>4</v>
      </c>
      <c r="B27" s="6">
        <v>150</v>
      </c>
      <c r="C27" s="7">
        <v>145</v>
      </c>
      <c r="D27" s="6">
        <v>160</v>
      </c>
      <c r="G27" s="14" t="s">
        <v>2</v>
      </c>
      <c r="H27" s="13">
        <f ca="1">SUMIFS($K$6:$K$20,$D$6:$D$20,$G$25:$G$25,$E$6:$E$20,$H$29:$J$29)</f>
        <v>0</v>
      </c>
      <c r="I27" s="13">
        <f ca="1">SUMIFS($K$6:$K$20,$D$6:$D$20,$G$25:$G$25,$E$6:$E$20,$H$29:$J$29)</f>
        <v>0</v>
      </c>
      <c r="J27" s="13">
        <f ca="1">SUMIFS($K$6:$K$20,$D$6:$D$20,$G$25:$G$25,$E$6:$E$20,$H$29:$J$29)</f>
        <v>0</v>
      </c>
    </row>
    <row r="28" spans="1:11" x14ac:dyDescent="0.25">
      <c r="A28" s="8" t="s">
        <v>3</v>
      </c>
      <c r="B28" s="6">
        <v>150</v>
      </c>
      <c r="C28" s="7">
        <v>160</v>
      </c>
      <c r="D28" s="6">
        <v>180</v>
      </c>
      <c r="G28" s="12" t="s">
        <v>0</v>
      </c>
      <c r="H28" s="11">
        <f ca="1">SUMIFS($K$6:$K$20,$D$6:$D$20,$G$25:$G$25,$E$6:$E$20,$H$29:$J$29)</f>
        <v>0</v>
      </c>
      <c r="I28" s="11">
        <f ca="1">SUMIFS($K$6:$K$20,$D$6:$D$20,$G$25:$G$25,$E$6:$E$20,$H$29:$J$29)</f>
        <v>0</v>
      </c>
      <c r="J28" s="10">
        <f ca="1">SUMIFS($K$6:$K$20,$D$6:$D$20,$G$25:$G$25,$E$6:$E$20,$H$29:$J$29)</f>
        <v>0</v>
      </c>
    </row>
    <row r="29" spans="1:11" x14ac:dyDescent="0.25">
      <c r="A29" s="8" t="s">
        <v>2</v>
      </c>
      <c r="B29" s="6">
        <v>160</v>
      </c>
      <c r="C29" s="7">
        <v>150</v>
      </c>
      <c r="D29" s="6">
        <v>175</v>
      </c>
      <c r="G29" s="9" t="s">
        <v>1</v>
      </c>
      <c r="H29" s="6">
        <f ca="1">SUMIFS($K$6:$K$20,$D$6:$D$20,$G$25:$G$25,$E$6:$E$20,$H$29:$J$29)</f>
        <v>0</v>
      </c>
      <c r="I29" s="6">
        <f ca="1">SUMIFS($K$6:$K$20,$D$6:$D$20,$G$25:$G$25,$E$6:$E$20,$H$29:$J$29)</f>
        <v>0</v>
      </c>
      <c r="J29" s="6">
        <f ca="1">SUMIFS($K$6:$K$20,$D$6:$D$20,$G$25:$G$25,$E$6:$E$20,$H$29:$J$29)</f>
        <v>0</v>
      </c>
    </row>
    <row r="30" spans="1:11" x14ac:dyDescent="0.25">
      <c r="A30" s="8" t="s">
        <v>0</v>
      </c>
      <c r="B30" s="6">
        <v>155</v>
      </c>
      <c r="C30" s="7">
        <v>165</v>
      </c>
      <c r="D30" s="6">
        <v>170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uyentrang</dc:creator>
  <cp:lastModifiedBy>uyentrang</cp:lastModifiedBy>
  <dcterms:created xsi:type="dcterms:W3CDTF">2019-02-25T05:00:02Z</dcterms:created>
  <dcterms:modified xsi:type="dcterms:W3CDTF">2019-02-25T05:00:31Z</dcterms:modified>
</cp:coreProperties>
</file>